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Đ LTT\THỜI KHÓA BIỂU\THỜI KHÓA BIỂU 2016-2017\TKB HKII 2016-2017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19" i="1" l="1"/>
  <c r="T19" i="1"/>
  <c r="Q19" i="1"/>
  <c r="X19" i="1" s="1"/>
  <c r="U18" i="1"/>
  <c r="Q18" i="1"/>
  <c r="X18" i="1" s="1"/>
  <c r="W17" i="1"/>
  <c r="U17" i="1"/>
  <c r="Q17" i="1"/>
  <c r="X17" i="1" s="1"/>
  <c r="W16" i="1"/>
  <c r="T16" i="1"/>
  <c r="Q16" i="1"/>
  <c r="X16" i="1" s="1"/>
  <c r="X15" i="1"/>
  <c r="Y15" i="1" s="1"/>
  <c r="AB15" i="1" s="1"/>
  <c r="U15" i="1"/>
  <c r="Q15" i="1"/>
  <c r="T15" i="1" s="1"/>
  <c r="Q14" i="1"/>
  <c r="X14" i="1" s="1"/>
  <c r="Y14" i="1" s="1"/>
  <c r="AB14" i="1" s="1"/>
  <c r="AA12" i="1"/>
  <c r="U12" i="1"/>
  <c r="Q12" i="1"/>
  <c r="W12" i="1" s="1"/>
  <c r="AA11" i="1"/>
  <c r="U11" i="1"/>
  <c r="Q11" i="1"/>
  <c r="W11" i="1" s="1"/>
  <c r="AA10" i="1"/>
  <c r="U10" i="1"/>
  <c r="Q10" i="1"/>
  <c r="W10" i="1" s="1"/>
  <c r="AA9" i="1"/>
  <c r="U9" i="1"/>
  <c r="Q9" i="1"/>
  <c r="W9" i="1" s="1"/>
  <c r="X8" i="1"/>
  <c r="W8" i="1"/>
  <c r="Y8" i="1" s="1"/>
  <c r="AB8" i="1" s="1"/>
  <c r="Q8" i="1"/>
  <c r="T8" i="1" s="1"/>
  <c r="AA7" i="1"/>
  <c r="W7" i="1"/>
  <c r="U7" i="1"/>
  <c r="Q7" i="1"/>
  <c r="T7" i="1" s="1"/>
  <c r="AA6" i="1"/>
  <c r="W6" i="1"/>
  <c r="U6" i="1"/>
  <c r="Q6" i="1"/>
  <c r="T6" i="1" s="1"/>
  <c r="AA5" i="1"/>
  <c r="W5" i="1"/>
  <c r="U5" i="1"/>
  <c r="Q5" i="1"/>
  <c r="T5" i="1" s="1"/>
  <c r="AA4" i="1"/>
  <c r="W4" i="1"/>
  <c r="U4" i="1"/>
  <c r="Q4" i="1"/>
  <c r="T4" i="1" s="1"/>
  <c r="AA3" i="1"/>
  <c r="W3" i="1"/>
  <c r="U3" i="1"/>
  <c r="Q3" i="1"/>
  <c r="T3" i="1" s="1"/>
  <c r="AA2" i="1"/>
  <c r="W2" i="1"/>
  <c r="U2" i="1"/>
  <c r="T2" i="1"/>
  <c r="Q2" i="1"/>
  <c r="X2" i="1" s="1"/>
  <c r="Y2" i="1" s="1"/>
  <c r="Y10" i="1" l="1"/>
  <c r="AB10" i="1"/>
  <c r="Y17" i="1"/>
  <c r="AB17" i="1" s="1"/>
  <c r="Y4" i="1"/>
  <c r="Y6" i="1"/>
  <c r="AB2" i="1"/>
  <c r="AB4" i="1"/>
  <c r="AB6" i="1"/>
  <c r="Y11" i="1"/>
  <c r="AB11" i="1" s="1"/>
  <c r="Y16" i="1"/>
  <c r="AB16" i="1" s="1"/>
  <c r="T14" i="1"/>
  <c r="T18" i="1"/>
  <c r="X5" i="1"/>
  <c r="Y5" i="1" s="1"/>
  <c r="AB5" i="1" s="1"/>
  <c r="X6" i="1"/>
  <c r="X7" i="1"/>
  <c r="Y7" i="1" s="1"/>
  <c r="AB7" i="1" s="1"/>
  <c r="T17" i="1"/>
  <c r="W19" i="1"/>
  <c r="Y19" i="1" s="1"/>
  <c r="AB19" i="1" s="1"/>
  <c r="X9" i="1"/>
  <c r="Y9" i="1" s="1"/>
  <c r="AB9" i="1" s="1"/>
  <c r="X10" i="1"/>
  <c r="X11" i="1"/>
  <c r="X12" i="1"/>
  <c r="Y12" i="1" s="1"/>
  <c r="AB12" i="1" s="1"/>
  <c r="T9" i="1"/>
  <c r="T10" i="1"/>
  <c r="T11" i="1"/>
  <c r="T12" i="1"/>
  <c r="X3" i="1"/>
  <c r="Y3" i="1" s="1"/>
  <c r="AB3" i="1" s="1"/>
  <c r="X4" i="1"/>
  <c r="W18" i="1"/>
  <c r="Y18" i="1" s="1"/>
  <c r="AB18" i="1" s="1"/>
  <c r="AC2" i="1" l="1"/>
  <c r="AD2" i="1"/>
  <c r="AE2" i="1" s="1"/>
</calcChain>
</file>

<file path=xl/sharedStrings.xml><?xml version="1.0" encoding="utf-8"?>
<sst xmlns="http://schemas.openxmlformats.org/spreadsheetml/2006/main" count="114" uniqueCount="67">
  <si>
    <t>XƯỞNG</t>
  </si>
  <si>
    <t>Lớp</t>
  </si>
  <si>
    <t>HK</t>
  </si>
  <si>
    <t>Dự kiến giáo viên</t>
  </si>
  <si>
    <t>MÔN</t>
  </si>
  <si>
    <t>Thứ
học</t>
  </si>
  <si>
    <t>Tiết</t>
  </si>
  <si>
    <t>ca</t>
  </si>
  <si>
    <t>Từ</t>
  </si>
  <si>
    <t>Đến</t>
  </si>
  <si>
    <t>ST</t>
  </si>
  <si>
    <t>Tổng LT</t>
  </si>
  <si>
    <t>Tổng TH</t>
  </si>
  <si>
    <t>t/T</t>
  </si>
  <si>
    <t>Ca/T</t>
  </si>
  <si>
    <t>KN</t>
  </si>
  <si>
    <t>LT
HS</t>
  </si>
  <si>
    <t>TH
HS</t>
  </si>
  <si>
    <t>KL tạm tính</t>
  </si>
  <si>
    <t>Sĩ số</t>
  </si>
  <si>
    <t>HS lớp đông</t>
  </si>
  <si>
    <t>KL thực</t>
  </si>
  <si>
    <t>Tổng HKI</t>
  </si>
  <si>
    <t>Cả năm</t>
  </si>
  <si>
    <t>Phụ trội</t>
  </si>
  <si>
    <t>C3.2-01</t>
  </si>
  <si>
    <t>15CĐ-CĐT2</t>
  </si>
  <si>
    <t>Đỗ Thị Phương Khanh</t>
  </si>
  <si>
    <t>Anh văn chuyên ngành</t>
  </si>
  <si>
    <t>3, 4</t>
  </si>
  <si>
    <t>C3.1-06</t>
  </si>
  <si>
    <t>15CĐ-CĐT1</t>
  </si>
  <si>
    <t>5, 6</t>
  </si>
  <si>
    <t>C2.3-05</t>
  </si>
  <si>
    <t>15CĐ-CTM4</t>
  </si>
  <si>
    <t>C3.1-03</t>
  </si>
  <si>
    <t>15CĐ-CTM5</t>
  </si>
  <si>
    <t>C2.3-04</t>
  </si>
  <si>
    <t>15CĐ-CĐ2</t>
  </si>
  <si>
    <t>2, 3</t>
  </si>
  <si>
    <t>15CĐ-CĐ1</t>
  </si>
  <si>
    <t>4, 5</t>
  </si>
  <si>
    <t>15TN-CK</t>
  </si>
  <si>
    <t>7, 8</t>
  </si>
  <si>
    <t>F2.2-05</t>
  </si>
  <si>
    <t>16TN-Ô1 (12+2)</t>
  </si>
  <si>
    <t>Vật liệu cơ khí</t>
  </si>
  <si>
    <t>9,10</t>
  </si>
  <si>
    <t>15CĐ-CTM1</t>
  </si>
  <si>
    <t>1, 2</t>
  </si>
  <si>
    <t>15CĐ-CTM2</t>
  </si>
  <si>
    <t>15CĐ-CTM3</t>
  </si>
  <si>
    <t>Miễn giảm CVHT</t>
  </si>
  <si>
    <t>X. CNC-CN1</t>
  </si>
  <si>
    <t>14CĐ-CK1 (N1)</t>
  </si>
  <si>
    <t xml:space="preserve">TT CNC </t>
  </si>
  <si>
    <t>Ca 1</t>
  </si>
  <si>
    <t>14CĐ-CK1 (N2)</t>
  </si>
  <si>
    <t>Ca 2</t>
  </si>
  <si>
    <t>X. CNC-CB</t>
  </si>
  <si>
    <t>Autocad</t>
  </si>
  <si>
    <t>1, 2, 3</t>
  </si>
  <si>
    <t>15CĐ-Ô1</t>
  </si>
  <si>
    <t>15CĐ-Ô2</t>
  </si>
  <si>
    <t>7, 8, 9</t>
  </si>
  <si>
    <t>15CĐ-Ô3</t>
  </si>
  <si>
    <t>10, 11, 12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</si>
</sst>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10"/>
      <color rgb="FF002060"/>
      <name val="Times New Roman"/>
      <family val="1"/>
    </font>
    <font>
      <b/>
      <sz val="10"/>
      <color rgb="FFFF0000"/>
      <name val="Times New Roman"/>
      <family val="1"/>
      <charset val="163"/>
    </font>
    <font>
      <b/>
      <sz val="11"/>
      <color rgb="FFFF0000"/>
      <name val="Times New Roman"/>
      <family val="1"/>
      <charset val="163"/>
    </font>
    <font>
      <sz val="11"/>
      <color rgb="FFFF0000"/>
      <name val="Times New Roman"/>
      <family val="1"/>
    </font>
    <font>
      <sz val="11"/>
      <color rgb="FF002060"/>
      <name val="Times New Roman"/>
      <family val="1"/>
    </font>
    <font>
      <b/>
      <sz val="11"/>
      <color rgb="FFFF0000"/>
      <name val="Times New Roman"/>
      <family val="1"/>
    </font>
    <font>
      <sz val="10"/>
      <color theme="8" tint="-0.249977111117893"/>
      <name val="Times New Roman"/>
      <family val="1"/>
    </font>
    <font>
      <sz val="11"/>
      <color theme="8" tint="-0.249977111117893"/>
      <name val="Times New Roman"/>
      <family val="1"/>
    </font>
    <font>
      <b/>
      <sz val="11"/>
      <color theme="8" tint="-0.249977111117893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sz val="10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right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/>
    <xf numFmtId="0" fontId="5" fillId="0" borderId="1" xfId="0" applyFont="1" applyFill="1" applyBorder="1" applyAlignment="1">
      <alignment horizontal="left"/>
    </xf>
    <xf numFmtId="0" fontId="5" fillId="0" borderId="1" xfId="0" applyNumberFormat="1" applyFont="1" applyFill="1" applyBorder="1"/>
    <xf numFmtId="0" fontId="5" fillId="0" borderId="1" xfId="0" applyFont="1" applyFill="1" applyBorder="1" applyAlignment="1">
      <alignment horizontal="center"/>
    </xf>
    <xf numFmtId="0" fontId="5" fillId="0" borderId="1" xfId="0" applyNumberFormat="1" applyFont="1" applyFill="1" applyBorder="1" applyAlignment="1">
      <alignment horizontal="left" wrapText="1"/>
    </xf>
    <xf numFmtId="0" fontId="5" fillId="0" borderId="1" xfId="0" applyNumberFormat="1" applyFont="1" applyFill="1" applyBorder="1" applyAlignment="1">
      <alignment horizontal="center"/>
    </xf>
    <xf numFmtId="1" fontId="5" fillId="0" borderId="1" xfId="0" applyNumberFormat="1" applyFont="1" applyFill="1" applyBorder="1" applyAlignment="1">
      <alignment horizontal="right" vertical="center"/>
    </xf>
    <xf numFmtId="1" fontId="5" fillId="0" borderId="1" xfId="0" applyNumberFormat="1" applyFont="1" applyFill="1" applyBorder="1" applyAlignment="1">
      <alignment horizontal="right"/>
    </xf>
    <xf numFmtId="0" fontId="5" fillId="0" borderId="1" xfId="0" applyFont="1" applyFill="1" applyBorder="1"/>
    <xf numFmtId="2" fontId="5" fillId="0" borderId="1" xfId="0" applyNumberFormat="1" applyFont="1" applyFill="1" applyBorder="1" applyAlignment="1">
      <alignment horizontal="right"/>
    </xf>
    <xf numFmtId="2" fontId="5" fillId="0" borderId="1" xfId="0" applyNumberFormat="1" applyFont="1" applyFill="1" applyBorder="1" applyAlignment="1">
      <alignment horizontal="right" vertical="center"/>
    </xf>
    <xf numFmtId="1" fontId="6" fillId="3" borderId="1" xfId="0" applyNumberFormat="1" applyFont="1" applyFill="1" applyBorder="1" applyAlignment="1">
      <alignment horizontal="right"/>
    </xf>
    <xf numFmtId="2" fontId="6" fillId="3" borderId="1" xfId="0" applyNumberFormat="1" applyFont="1" applyFill="1" applyBorder="1" applyAlignment="1">
      <alignment horizontal="right"/>
    </xf>
    <xf numFmtId="1" fontId="4" fillId="0" borderId="1" xfId="0" applyNumberFormat="1" applyFont="1" applyFill="1" applyBorder="1" applyAlignment="1">
      <alignment horizontal="center" vertical="center"/>
    </xf>
    <xf numFmtId="2" fontId="4" fillId="0" borderId="2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0" fontId="5" fillId="0" borderId="1" xfId="0" applyFont="1" applyBorder="1"/>
    <xf numFmtId="1" fontId="4" fillId="0" borderId="1" xfId="0" applyNumberFormat="1" applyFont="1" applyFill="1" applyBorder="1" applyAlignment="1">
      <alignment horizontal="right"/>
    </xf>
    <xf numFmtId="0" fontId="5" fillId="0" borderId="2" xfId="0" applyFont="1" applyBorder="1"/>
    <xf numFmtId="0" fontId="5" fillId="4" borderId="1" xfId="0" applyFont="1" applyFill="1" applyBorder="1" applyAlignment="1">
      <alignment horizontal="left"/>
    </xf>
    <xf numFmtId="0" fontId="5" fillId="4" borderId="1" xfId="0" applyNumberFormat="1" applyFont="1" applyFill="1" applyBorder="1"/>
    <xf numFmtId="0" fontId="5" fillId="4" borderId="1" xfId="0" applyFont="1" applyFill="1" applyBorder="1" applyAlignment="1">
      <alignment horizontal="center"/>
    </xf>
    <xf numFmtId="0" fontId="5" fillId="4" borderId="1" xfId="0" applyNumberFormat="1" applyFont="1" applyFill="1" applyBorder="1" applyAlignment="1">
      <alignment horizontal="center"/>
    </xf>
    <xf numFmtId="1" fontId="5" fillId="4" borderId="1" xfId="0" applyNumberFormat="1" applyFont="1" applyFill="1" applyBorder="1" applyAlignment="1">
      <alignment horizontal="right" vertical="center"/>
    </xf>
    <xf numFmtId="1" fontId="5" fillId="4" borderId="1" xfId="0" applyNumberFormat="1" applyFont="1" applyFill="1" applyBorder="1" applyAlignment="1">
      <alignment horizontal="right"/>
    </xf>
    <xf numFmtId="0" fontId="5" fillId="4" borderId="1" xfId="0" applyFont="1" applyFill="1" applyBorder="1"/>
    <xf numFmtId="2" fontId="5" fillId="4" borderId="1" xfId="0" applyNumberFormat="1" applyFont="1" applyFill="1" applyBorder="1" applyAlignment="1">
      <alignment horizontal="right"/>
    </xf>
    <xf numFmtId="2" fontId="7" fillId="4" borderId="1" xfId="0" applyNumberFormat="1" applyFont="1" applyFill="1" applyBorder="1" applyAlignment="1">
      <alignment horizontal="right"/>
    </xf>
    <xf numFmtId="0" fontId="5" fillId="4" borderId="2" xfId="0" applyFont="1" applyFill="1" applyBorder="1"/>
    <xf numFmtId="0" fontId="5" fillId="4" borderId="1" xfId="0" applyNumberFormat="1" applyFont="1" applyFill="1" applyBorder="1" applyAlignment="1">
      <alignment horizontal="left" wrapText="1"/>
    </xf>
    <xf numFmtId="2" fontId="5" fillId="4" borderId="1" xfId="0" applyNumberFormat="1" applyFont="1" applyFill="1" applyBorder="1" applyAlignment="1">
      <alignment horizontal="right" vertical="center"/>
    </xf>
    <xf numFmtId="2" fontId="4" fillId="4" borderId="1" xfId="0" applyNumberFormat="1" applyFont="1" applyFill="1" applyBorder="1" applyAlignment="1">
      <alignment horizontal="right"/>
    </xf>
    <xf numFmtId="0" fontId="8" fillId="5" borderId="1" xfId="0" applyFont="1" applyFill="1" applyBorder="1" applyAlignment="1">
      <alignment horizontal="left"/>
    </xf>
    <xf numFmtId="0" fontId="9" fillId="5" borderId="1" xfId="0" applyNumberFormat="1" applyFont="1" applyFill="1" applyBorder="1"/>
    <xf numFmtId="0" fontId="9" fillId="5" borderId="1" xfId="0" applyFont="1" applyFill="1" applyBorder="1" applyAlignment="1">
      <alignment horizontal="center"/>
    </xf>
    <xf numFmtId="0" fontId="9" fillId="5" borderId="1" xfId="0" applyNumberFormat="1" applyFont="1" applyFill="1" applyBorder="1" applyAlignment="1">
      <alignment horizontal="left" wrapText="1"/>
    </xf>
    <xf numFmtId="0" fontId="9" fillId="5" borderId="1" xfId="0" applyNumberFormat="1" applyFont="1" applyFill="1" applyBorder="1" applyAlignment="1">
      <alignment horizontal="center"/>
    </xf>
    <xf numFmtId="1" fontId="9" fillId="5" borderId="1" xfId="0" applyNumberFormat="1" applyFont="1" applyFill="1" applyBorder="1" applyAlignment="1">
      <alignment horizontal="right" vertical="center"/>
    </xf>
    <xf numFmtId="1" fontId="9" fillId="5" borderId="1" xfId="0" applyNumberFormat="1" applyFont="1" applyFill="1" applyBorder="1" applyAlignment="1">
      <alignment horizontal="right"/>
    </xf>
    <xf numFmtId="0" fontId="9" fillId="5" borderId="1" xfId="0" applyFont="1" applyFill="1" applyBorder="1"/>
    <xf numFmtId="2" fontId="9" fillId="5" borderId="1" xfId="0" applyNumberFormat="1" applyFont="1" applyFill="1" applyBorder="1" applyAlignment="1">
      <alignment horizontal="right"/>
    </xf>
    <xf numFmtId="2" fontId="9" fillId="5" borderId="1" xfId="0" applyNumberFormat="1" applyFont="1" applyFill="1" applyBorder="1" applyAlignment="1">
      <alignment horizontal="right" vertical="center"/>
    </xf>
    <xf numFmtId="2" fontId="10" fillId="4" borderId="1" xfId="0" applyNumberFormat="1" applyFont="1" applyFill="1" applyBorder="1" applyAlignment="1">
      <alignment horizontal="right"/>
    </xf>
    <xf numFmtId="0" fontId="9" fillId="4" borderId="2" xfId="0" applyFont="1" applyFill="1" applyBorder="1"/>
    <xf numFmtId="0" fontId="9" fillId="4" borderId="1" xfId="0" applyFont="1" applyFill="1" applyBorder="1"/>
    <xf numFmtId="0" fontId="9" fillId="0" borderId="2" xfId="0" applyFont="1" applyBorder="1"/>
    <xf numFmtId="0" fontId="9" fillId="0" borderId="1" xfId="0" applyFont="1" applyBorder="1"/>
    <xf numFmtId="0" fontId="11" fillId="5" borderId="1" xfId="0" applyFont="1" applyFill="1" applyBorder="1" applyAlignment="1">
      <alignment horizontal="left"/>
    </xf>
    <xf numFmtId="0" fontId="12" fillId="5" borderId="1" xfId="0" applyNumberFormat="1" applyFont="1" applyFill="1" applyBorder="1"/>
    <xf numFmtId="0" fontId="12" fillId="5" borderId="1" xfId="0" applyFont="1" applyFill="1" applyBorder="1" applyAlignment="1">
      <alignment horizontal="center"/>
    </xf>
    <xf numFmtId="0" fontId="13" fillId="5" borderId="1" xfId="0" applyNumberFormat="1" applyFont="1" applyFill="1" applyBorder="1"/>
    <xf numFmtId="0" fontId="12" fillId="5" borderId="1" xfId="0" applyNumberFormat="1" applyFont="1" applyFill="1" applyBorder="1" applyAlignment="1">
      <alignment horizontal="left"/>
    </xf>
    <xf numFmtId="0" fontId="12" fillId="5" borderId="1" xfId="0" applyNumberFormat="1" applyFont="1" applyFill="1" applyBorder="1" applyAlignment="1">
      <alignment horizontal="center"/>
    </xf>
    <xf numFmtId="1" fontId="12" fillId="5" borderId="1" xfId="0" applyNumberFormat="1" applyFont="1" applyFill="1" applyBorder="1" applyAlignment="1">
      <alignment horizontal="right" vertical="center"/>
    </xf>
    <xf numFmtId="1" fontId="12" fillId="5" borderId="1" xfId="0" applyNumberFormat="1" applyFont="1" applyFill="1" applyBorder="1" applyAlignment="1">
      <alignment horizontal="right"/>
    </xf>
    <xf numFmtId="0" fontId="12" fillId="5" borderId="1" xfId="0" applyFont="1" applyFill="1" applyBorder="1"/>
    <xf numFmtId="2" fontId="12" fillId="5" borderId="1" xfId="0" applyNumberFormat="1" applyFont="1" applyFill="1" applyBorder="1" applyAlignment="1">
      <alignment horizontal="right"/>
    </xf>
    <xf numFmtId="2" fontId="12" fillId="5" borderId="1" xfId="0" applyNumberFormat="1" applyFont="1" applyFill="1" applyBorder="1" applyAlignment="1">
      <alignment horizontal="right" vertical="center"/>
    </xf>
    <xf numFmtId="2" fontId="6" fillId="5" borderId="3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/>
    </xf>
    <xf numFmtId="0" fontId="12" fillId="0" borderId="2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2" fontId="6" fillId="5" borderId="1" xfId="0" applyNumberFormat="1" applyFont="1" applyFill="1" applyBorder="1" applyAlignment="1">
      <alignment horizontal="right"/>
    </xf>
    <xf numFmtId="0" fontId="14" fillId="3" borderId="1" xfId="0" applyFont="1" applyFill="1" applyBorder="1" applyAlignment="1">
      <alignment horizontal="left"/>
    </xf>
    <xf numFmtId="0" fontId="5" fillId="3" borderId="1" xfId="0" applyNumberFormat="1" applyFont="1" applyFill="1" applyBorder="1"/>
    <xf numFmtId="0" fontId="5" fillId="3" borderId="1" xfId="0" applyFont="1" applyFill="1" applyBorder="1" applyAlignment="1">
      <alignment horizontal="center"/>
    </xf>
    <xf numFmtId="0" fontId="5" fillId="3" borderId="1" xfId="0" applyNumberFormat="1" applyFont="1" applyFill="1" applyBorder="1" applyAlignment="1">
      <alignment horizontal="left"/>
    </xf>
    <xf numFmtId="0" fontId="5" fillId="3" borderId="1" xfId="0" applyNumberFormat="1" applyFont="1" applyFill="1" applyBorder="1" applyAlignment="1">
      <alignment horizontal="center"/>
    </xf>
    <xf numFmtId="1" fontId="5" fillId="3" borderId="1" xfId="0" applyNumberFormat="1" applyFont="1" applyFill="1" applyBorder="1" applyAlignment="1">
      <alignment horizontal="right" vertical="center"/>
    </xf>
    <xf numFmtId="1" fontId="5" fillId="3" borderId="1" xfId="0" applyNumberFormat="1" applyFont="1" applyFill="1" applyBorder="1" applyAlignment="1">
      <alignment horizontal="right"/>
    </xf>
    <xf numFmtId="0" fontId="5" fillId="3" borderId="1" xfId="0" applyFont="1" applyFill="1" applyBorder="1"/>
    <xf numFmtId="2" fontId="5" fillId="3" borderId="1" xfId="0" applyNumberFormat="1" applyFont="1" applyFill="1" applyBorder="1" applyAlignment="1">
      <alignment horizontal="right"/>
    </xf>
    <xf numFmtId="2" fontId="5" fillId="3" borderId="1" xfId="0" applyNumberFormat="1" applyFont="1" applyFill="1" applyBorder="1" applyAlignment="1">
      <alignment horizontal="right" vertical="center"/>
    </xf>
    <xf numFmtId="2" fontId="5" fillId="3" borderId="3" xfId="0" applyNumberFormat="1" applyFont="1" applyFill="1" applyBorder="1" applyAlignment="1">
      <alignment horizontal="right"/>
    </xf>
    <xf numFmtId="2" fontId="7" fillId="3" borderId="1" xfId="0" applyNumberFormat="1" applyFont="1" applyFill="1" applyBorder="1" applyAlignment="1">
      <alignment horizontal="right"/>
    </xf>
    <xf numFmtId="0" fontId="5" fillId="3" borderId="2" xfId="0" applyFont="1" applyFill="1" applyBorder="1" applyAlignment="1">
      <alignment vertical="center"/>
    </xf>
    <xf numFmtId="0" fontId="5" fillId="3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9"/>
  <sheetViews>
    <sheetView tabSelected="1" workbookViewId="0">
      <selection activeCell="E21" sqref="E21"/>
    </sheetView>
  </sheetViews>
  <sheetFormatPr defaultRowHeight="15" x14ac:dyDescent="0.25"/>
  <cols>
    <col min="1" max="1" width="12.28515625" customWidth="1"/>
    <col min="2" max="2" width="18.5703125" customWidth="1"/>
    <col min="3" max="3" width="4" customWidth="1"/>
    <col min="4" max="4" width="23.140625" customWidth="1"/>
    <col min="5" max="5" width="27.28515625" customWidth="1"/>
    <col min="6" max="11" width="0" hidden="1" customWidth="1"/>
    <col min="12" max="12" width="11" customWidth="1"/>
    <col min="13" max="13" width="16.28515625" customWidth="1"/>
    <col min="14" max="14" width="0" hidden="1" customWidth="1"/>
    <col min="15" max="15" width="3.42578125" customWidth="1"/>
    <col min="16" max="16" width="4.85546875" customWidth="1"/>
    <col min="17" max="17" width="3.85546875" customWidth="1"/>
    <col min="18" max="18" width="5.5703125" customWidth="1"/>
    <col min="19" max="19" width="5.140625" customWidth="1"/>
    <col min="20" max="22" width="0" hidden="1" customWidth="1"/>
    <col min="23" max="23" width="6.28515625" customWidth="1"/>
    <col min="24" max="24" width="6.5703125" customWidth="1"/>
    <col min="25" max="25" width="7.5703125" customWidth="1"/>
    <col min="26" max="26" width="7.140625" customWidth="1"/>
    <col min="27" max="27" width="7.7109375" customWidth="1"/>
    <col min="28" max="28" width="6.85546875" customWidth="1"/>
    <col min="29" max="29" width="8" customWidth="1"/>
  </cols>
  <sheetData>
    <row r="1" spans="1:31" s="9" customFormat="1" ht="25.5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/>
      <c r="G1" s="1"/>
      <c r="H1" s="1"/>
      <c r="I1" s="1"/>
      <c r="J1" s="1"/>
      <c r="K1" s="1"/>
      <c r="L1" s="1" t="s">
        <v>5</v>
      </c>
      <c r="M1" s="1" t="s">
        <v>6</v>
      </c>
      <c r="N1" s="2" t="s">
        <v>7</v>
      </c>
      <c r="O1" s="1" t="s">
        <v>8</v>
      </c>
      <c r="P1" s="1" t="s">
        <v>9</v>
      </c>
      <c r="Q1" s="2" t="s">
        <v>10</v>
      </c>
      <c r="R1" s="1" t="s">
        <v>11</v>
      </c>
      <c r="S1" s="1" t="s">
        <v>12</v>
      </c>
      <c r="T1" s="3" t="s">
        <v>13</v>
      </c>
      <c r="U1" s="3" t="s">
        <v>14</v>
      </c>
      <c r="V1" s="2" t="s">
        <v>15</v>
      </c>
      <c r="W1" s="1" t="s">
        <v>16</v>
      </c>
      <c r="X1" s="1" t="s">
        <v>17</v>
      </c>
      <c r="Y1" s="4" t="s">
        <v>18</v>
      </c>
      <c r="Z1" s="5" t="s">
        <v>19</v>
      </c>
      <c r="AA1" s="5" t="s">
        <v>20</v>
      </c>
      <c r="AB1" s="5" t="s">
        <v>21</v>
      </c>
      <c r="AC1" s="6" t="s">
        <v>22</v>
      </c>
      <c r="AD1" s="7" t="s">
        <v>23</v>
      </c>
      <c r="AE1" s="8" t="s">
        <v>24</v>
      </c>
    </row>
    <row r="2" spans="1:31" s="25" customFormat="1" x14ac:dyDescent="0.25">
      <c r="A2" s="10" t="s">
        <v>25</v>
      </c>
      <c r="B2" s="11" t="s">
        <v>26</v>
      </c>
      <c r="C2" s="12">
        <v>1</v>
      </c>
      <c r="D2" s="11" t="s">
        <v>27</v>
      </c>
      <c r="E2" s="13" t="s">
        <v>28</v>
      </c>
      <c r="F2" s="13"/>
      <c r="G2" s="13"/>
      <c r="H2" s="13"/>
      <c r="I2" s="13"/>
      <c r="J2" s="13"/>
      <c r="K2" s="13"/>
      <c r="L2" s="14">
        <v>2</v>
      </c>
      <c r="M2" s="14" t="s">
        <v>29</v>
      </c>
      <c r="N2" s="12"/>
      <c r="O2" s="12">
        <v>1</v>
      </c>
      <c r="P2" s="12">
        <v>15</v>
      </c>
      <c r="Q2" s="12">
        <f t="shared" ref="Q2:Q12" si="0">P2-O2+1</f>
        <v>15</v>
      </c>
      <c r="R2" s="12">
        <v>30</v>
      </c>
      <c r="S2" s="12"/>
      <c r="T2" s="15">
        <f t="shared" ref="T2:T12" si="1">R2/Q2</f>
        <v>2</v>
      </c>
      <c r="U2" s="16">
        <f t="shared" ref="U2:U7" si="2">S2/6</f>
        <v>0</v>
      </c>
      <c r="V2" s="17"/>
      <c r="W2" s="18">
        <f t="shared" ref="W2:W12" si="3">IF(Q2=0,0,R2)</f>
        <v>30</v>
      </c>
      <c r="X2" s="19">
        <f t="shared" ref="X2:X12" si="4">IF(Q2=0,0,S2/1.5)</f>
        <v>0</v>
      </c>
      <c r="Y2" s="16">
        <f t="shared" ref="Y2:Y12" si="5">V2+W2+X2</f>
        <v>30</v>
      </c>
      <c r="Z2" s="20">
        <v>33</v>
      </c>
      <c r="AA2" s="21" t="str">
        <f t="shared" ref="AA2:AA7" si="6">IF(Z2&lt;=40,"1,1",IF(AND(40&lt;Z2,Z2&lt;=60),"1,2","1,3"))</f>
        <v>1,1</v>
      </c>
      <c r="AB2" s="21">
        <f t="shared" ref="AB2:AB12" si="7">AA2*Y2</f>
        <v>33</v>
      </c>
      <c r="AC2" s="22">
        <f>SUM(AB2:AB13)</f>
        <v>424.5</v>
      </c>
      <c r="AD2" s="23">
        <f>SUM(AB2:AB19)</f>
        <v>657.5</v>
      </c>
      <c r="AE2" s="24">
        <f>AD2-446</f>
        <v>211.5</v>
      </c>
    </row>
    <row r="3" spans="1:31" s="25" customFormat="1" x14ac:dyDescent="0.25">
      <c r="A3" s="10" t="s">
        <v>30</v>
      </c>
      <c r="B3" s="11" t="s">
        <v>31</v>
      </c>
      <c r="C3" s="12">
        <v>1</v>
      </c>
      <c r="D3" s="11" t="s">
        <v>27</v>
      </c>
      <c r="E3" s="13" t="s">
        <v>28</v>
      </c>
      <c r="F3" s="13"/>
      <c r="G3" s="13"/>
      <c r="H3" s="13"/>
      <c r="I3" s="13"/>
      <c r="J3" s="13"/>
      <c r="K3" s="13"/>
      <c r="L3" s="14">
        <v>2</v>
      </c>
      <c r="M3" s="14" t="s">
        <v>32</v>
      </c>
      <c r="N3" s="12"/>
      <c r="O3" s="12">
        <v>1</v>
      </c>
      <c r="P3" s="12">
        <v>15</v>
      </c>
      <c r="Q3" s="12">
        <f t="shared" si="0"/>
        <v>15</v>
      </c>
      <c r="R3" s="12">
        <v>30</v>
      </c>
      <c r="S3" s="12"/>
      <c r="T3" s="15">
        <f t="shared" si="1"/>
        <v>2</v>
      </c>
      <c r="U3" s="16">
        <f t="shared" si="2"/>
        <v>0</v>
      </c>
      <c r="V3" s="17"/>
      <c r="W3" s="18">
        <f t="shared" si="3"/>
        <v>30</v>
      </c>
      <c r="X3" s="19">
        <f t="shared" si="4"/>
        <v>0</v>
      </c>
      <c r="Y3" s="16">
        <f t="shared" si="5"/>
        <v>30</v>
      </c>
      <c r="Z3" s="20">
        <v>23</v>
      </c>
      <c r="AA3" s="21" t="str">
        <f t="shared" si="6"/>
        <v>1,1</v>
      </c>
      <c r="AB3" s="21">
        <f t="shared" si="7"/>
        <v>33</v>
      </c>
      <c r="AC3" s="26"/>
      <c r="AD3" s="27"/>
    </row>
    <row r="4" spans="1:31" s="25" customFormat="1" x14ac:dyDescent="0.25">
      <c r="A4" s="10" t="s">
        <v>33</v>
      </c>
      <c r="B4" s="11" t="s">
        <v>34</v>
      </c>
      <c r="C4" s="12">
        <v>1</v>
      </c>
      <c r="D4" s="11" t="s">
        <v>27</v>
      </c>
      <c r="E4" s="13" t="s">
        <v>28</v>
      </c>
      <c r="F4" s="13"/>
      <c r="G4" s="13"/>
      <c r="H4" s="13"/>
      <c r="I4" s="13"/>
      <c r="J4" s="13"/>
      <c r="K4" s="13"/>
      <c r="L4" s="14">
        <v>4</v>
      </c>
      <c r="M4" s="14" t="s">
        <v>29</v>
      </c>
      <c r="N4" s="12"/>
      <c r="O4" s="12">
        <v>1</v>
      </c>
      <c r="P4" s="12">
        <v>15</v>
      </c>
      <c r="Q4" s="12">
        <f t="shared" si="0"/>
        <v>15</v>
      </c>
      <c r="R4" s="12">
        <v>30</v>
      </c>
      <c r="S4" s="12"/>
      <c r="T4" s="15">
        <f t="shared" si="1"/>
        <v>2</v>
      </c>
      <c r="U4" s="16">
        <f t="shared" si="2"/>
        <v>0</v>
      </c>
      <c r="V4" s="17"/>
      <c r="W4" s="18">
        <f t="shared" si="3"/>
        <v>30</v>
      </c>
      <c r="X4" s="19">
        <f t="shared" si="4"/>
        <v>0</v>
      </c>
      <c r="Y4" s="16">
        <f t="shared" si="5"/>
        <v>30</v>
      </c>
      <c r="Z4" s="20">
        <v>59</v>
      </c>
      <c r="AA4" s="21" t="str">
        <f t="shared" si="6"/>
        <v>1,2</v>
      </c>
      <c r="AB4" s="21">
        <f t="shared" si="7"/>
        <v>36</v>
      </c>
      <c r="AC4" s="26"/>
      <c r="AD4" s="27"/>
    </row>
    <row r="5" spans="1:31" s="25" customFormat="1" x14ac:dyDescent="0.25">
      <c r="A5" s="10" t="s">
        <v>35</v>
      </c>
      <c r="B5" s="11" t="s">
        <v>36</v>
      </c>
      <c r="C5" s="12">
        <v>1</v>
      </c>
      <c r="D5" s="11" t="s">
        <v>27</v>
      </c>
      <c r="E5" s="13" t="s">
        <v>28</v>
      </c>
      <c r="F5" s="13"/>
      <c r="G5" s="13"/>
      <c r="H5" s="13"/>
      <c r="I5" s="13"/>
      <c r="J5" s="13"/>
      <c r="K5" s="13"/>
      <c r="L5" s="14">
        <v>4</v>
      </c>
      <c r="M5" s="14" t="s">
        <v>32</v>
      </c>
      <c r="N5" s="12"/>
      <c r="O5" s="12">
        <v>1</v>
      </c>
      <c r="P5" s="12">
        <v>15</v>
      </c>
      <c r="Q5" s="12">
        <f t="shared" si="0"/>
        <v>15</v>
      </c>
      <c r="R5" s="12">
        <v>30</v>
      </c>
      <c r="S5" s="12"/>
      <c r="T5" s="15">
        <f t="shared" si="1"/>
        <v>2</v>
      </c>
      <c r="U5" s="16">
        <f t="shared" si="2"/>
        <v>0</v>
      </c>
      <c r="V5" s="17"/>
      <c r="W5" s="18">
        <f t="shared" si="3"/>
        <v>30</v>
      </c>
      <c r="X5" s="19">
        <f t="shared" si="4"/>
        <v>0</v>
      </c>
      <c r="Y5" s="16">
        <f t="shared" si="5"/>
        <v>30</v>
      </c>
      <c r="Z5" s="20">
        <v>56</v>
      </c>
      <c r="AA5" s="21" t="str">
        <f t="shared" si="6"/>
        <v>1,2</v>
      </c>
      <c r="AB5" s="21">
        <f t="shared" si="7"/>
        <v>36</v>
      </c>
      <c r="AC5" s="26"/>
      <c r="AD5" s="27"/>
    </row>
    <row r="6" spans="1:31" s="25" customFormat="1" x14ac:dyDescent="0.25">
      <c r="A6" s="10" t="s">
        <v>37</v>
      </c>
      <c r="B6" s="11" t="s">
        <v>38</v>
      </c>
      <c r="C6" s="12">
        <v>1</v>
      </c>
      <c r="D6" s="11" t="s">
        <v>27</v>
      </c>
      <c r="E6" s="13" t="s">
        <v>28</v>
      </c>
      <c r="F6" s="13"/>
      <c r="G6" s="13"/>
      <c r="H6" s="13"/>
      <c r="I6" s="13"/>
      <c r="J6" s="13"/>
      <c r="K6" s="13"/>
      <c r="L6" s="14">
        <v>5</v>
      </c>
      <c r="M6" s="14" t="s">
        <v>39</v>
      </c>
      <c r="N6" s="12"/>
      <c r="O6" s="12">
        <v>1</v>
      </c>
      <c r="P6" s="12">
        <v>15</v>
      </c>
      <c r="Q6" s="12">
        <f t="shared" si="0"/>
        <v>15</v>
      </c>
      <c r="R6" s="12">
        <v>30</v>
      </c>
      <c r="S6" s="12"/>
      <c r="T6" s="15">
        <f t="shared" si="1"/>
        <v>2</v>
      </c>
      <c r="U6" s="16">
        <f t="shared" si="2"/>
        <v>0</v>
      </c>
      <c r="V6" s="17"/>
      <c r="W6" s="18">
        <f t="shared" si="3"/>
        <v>30</v>
      </c>
      <c r="X6" s="19">
        <f t="shared" si="4"/>
        <v>0</v>
      </c>
      <c r="Y6" s="16">
        <f t="shared" si="5"/>
        <v>30</v>
      </c>
      <c r="Z6" s="20">
        <v>37</v>
      </c>
      <c r="AA6" s="21" t="str">
        <f t="shared" si="6"/>
        <v>1,1</v>
      </c>
      <c r="AB6" s="21">
        <f t="shared" si="7"/>
        <v>33</v>
      </c>
      <c r="AC6" s="26"/>
      <c r="AD6" s="27"/>
    </row>
    <row r="7" spans="1:31" s="25" customFormat="1" x14ac:dyDescent="0.25">
      <c r="A7" s="10" t="s">
        <v>33</v>
      </c>
      <c r="B7" s="11" t="s">
        <v>40</v>
      </c>
      <c r="C7" s="12">
        <v>1</v>
      </c>
      <c r="D7" s="11" t="s">
        <v>27</v>
      </c>
      <c r="E7" s="13" t="s">
        <v>28</v>
      </c>
      <c r="F7" s="13"/>
      <c r="G7" s="13"/>
      <c r="H7" s="13"/>
      <c r="I7" s="13"/>
      <c r="J7" s="13"/>
      <c r="K7" s="13"/>
      <c r="L7" s="14">
        <v>5</v>
      </c>
      <c r="M7" s="14" t="s">
        <v>41</v>
      </c>
      <c r="N7" s="12"/>
      <c r="O7" s="12">
        <v>1</v>
      </c>
      <c r="P7" s="12">
        <v>15</v>
      </c>
      <c r="Q7" s="12">
        <f t="shared" si="0"/>
        <v>15</v>
      </c>
      <c r="R7" s="12">
        <v>30</v>
      </c>
      <c r="S7" s="12"/>
      <c r="T7" s="15">
        <f t="shared" si="1"/>
        <v>2</v>
      </c>
      <c r="U7" s="16">
        <f t="shared" si="2"/>
        <v>0</v>
      </c>
      <c r="V7" s="17"/>
      <c r="W7" s="18">
        <f t="shared" si="3"/>
        <v>30</v>
      </c>
      <c r="X7" s="19">
        <f t="shared" si="4"/>
        <v>0</v>
      </c>
      <c r="Y7" s="16">
        <f t="shared" si="5"/>
        <v>30</v>
      </c>
      <c r="Z7" s="20">
        <v>22</v>
      </c>
      <c r="AA7" s="21" t="str">
        <f t="shared" si="6"/>
        <v>1,1</v>
      </c>
      <c r="AB7" s="21">
        <f t="shared" si="7"/>
        <v>33</v>
      </c>
      <c r="AC7" s="26"/>
      <c r="AD7" s="27"/>
    </row>
    <row r="8" spans="1:31" s="34" customFormat="1" x14ac:dyDescent="0.25">
      <c r="A8" s="28" t="s">
        <v>25</v>
      </c>
      <c r="B8" s="29" t="s">
        <v>42</v>
      </c>
      <c r="C8" s="30">
        <v>1</v>
      </c>
      <c r="D8" s="29" t="s">
        <v>27</v>
      </c>
      <c r="E8" s="13" t="s">
        <v>28</v>
      </c>
      <c r="F8" s="13"/>
      <c r="G8" s="13"/>
      <c r="H8" s="13"/>
      <c r="I8" s="13"/>
      <c r="J8" s="13"/>
      <c r="K8" s="13"/>
      <c r="L8" s="31">
        <v>5</v>
      </c>
      <c r="M8" s="31" t="s">
        <v>43</v>
      </c>
      <c r="N8" s="30"/>
      <c r="O8" s="30">
        <v>2</v>
      </c>
      <c r="P8" s="30">
        <v>16</v>
      </c>
      <c r="Q8" s="30">
        <f t="shared" si="0"/>
        <v>15</v>
      </c>
      <c r="R8" s="30">
        <v>30</v>
      </c>
      <c r="S8" s="30"/>
      <c r="T8" s="32">
        <f t="shared" si="1"/>
        <v>2</v>
      </c>
      <c r="U8" s="33">
        <v>0</v>
      </c>
      <c r="W8" s="18">
        <f t="shared" si="3"/>
        <v>30</v>
      </c>
      <c r="X8" s="19">
        <f t="shared" si="4"/>
        <v>0</v>
      </c>
      <c r="Y8" s="35">
        <f t="shared" si="5"/>
        <v>30</v>
      </c>
      <c r="Z8" s="21">
        <v>37</v>
      </c>
      <c r="AA8" s="21">
        <v>1</v>
      </c>
      <c r="AB8" s="21">
        <f t="shared" si="7"/>
        <v>30</v>
      </c>
      <c r="AC8" s="36"/>
      <c r="AD8" s="37"/>
    </row>
    <row r="9" spans="1:31" s="34" customFormat="1" x14ac:dyDescent="0.25">
      <c r="A9" s="28" t="s">
        <v>44</v>
      </c>
      <c r="B9" s="29" t="s">
        <v>45</v>
      </c>
      <c r="C9" s="30">
        <v>1</v>
      </c>
      <c r="D9" s="29" t="s">
        <v>27</v>
      </c>
      <c r="E9" s="38" t="s">
        <v>46</v>
      </c>
      <c r="F9" s="38"/>
      <c r="G9" s="38"/>
      <c r="H9" s="38"/>
      <c r="I9" s="38"/>
      <c r="J9" s="38"/>
      <c r="K9" s="38"/>
      <c r="L9" s="31">
        <v>5</v>
      </c>
      <c r="M9" s="31" t="s">
        <v>47</v>
      </c>
      <c r="N9" s="30"/>
      <c r="O9" s="30">
        <v>5</v>
      </c>
      <c r="P9" s="30">
        <v>14</v>
      </c>
      <c r="Q9" s="30">
        <f t="shared" si="0"/>
        <v>10</v>
      </c>
      <c r="R9" s="30">
        <v>30</v>
      </c>
      <c r="S9" s="30"/>
      <c r="T9" s="32">
        <f t="shared" si="1"/>
        <v>3</v>
      </c>
      <c r="U9" s="33">
        <f>S9/5</f>
        <v>0</v>
      </c>
      <c r="W9" s="35">
        <f t="shared" si="3"/>
        <v>30</v>
      </c>
      <c r="X9" s="39">
        <f t="shared" si="4"/>
        <v>0</v>
      </c>
      <c r="Y9" s="35">
        <f t="shared" si="5"/>
        <v>30</v>
      </c>
      <c r="Z9" s="21">
        <v>64</v>
      </c>
      <c r="AA9" s="21" t="str">
        <f>IF(Z9&lt;=40,"1,1",IF(AND(40&lt;Z9,Z9&lt;=60),"1,2","1,3"))</f>
        <v>1,3</v>
      </c>
      <c r="AB9" s="21">
        <f t="shared" si="7"/>
        <v>39</v>
      </c>
      <c r="AC9" s="40"/>
      <c r="AD9" s="37"/>
    </row>
    <row r="10" spans="1:31" s="25" customFormat="1" x14ac:dyDescent="0.25">
      <c r="A10" s="10" t="s">
        <v>37</v>
      </c>
      <c r="B10" s="11" t="s">
        <v>48</v>
      </c>
      <c r="C10" s="12">
        <v>1</v>
      </c>
      <c r="D10" s="11" t="s">
        <v>27</v>
      </c>
      <c r="E10" s="13" t="s">
        <v>28</v>
      </c>
      <c r="F10" s="13"/>
      <c r="G10" s="13"/>
      <c r="H10" s="13"/>
      <c r="I10" s="13"/>
      <c r="J10" s="13"/>
      <c r="K10" s="13"/>
      <c r="L10" s="14">
        <v>6</v>
      </c>
      <c r="M10" s="14" t="s">
        <v>49</v>
      </c>
      <c r="N10" s="12"/>
      <c r="O10" s="12">
        <v>1</v>
      </c>
      <c r="P10" s="12">
        <v>15</v>
      </c>
      <c r="Q10" s="12">
        <f t="shared" si="0"/>
        <v>15</v>
      </c>
      <c r="R10" s="12">
        <v>30</v>
      </c>
      <c r="S10" s="12"/>
      <c r="T10" s="15">
        <f t="shared" si="1"/>
        <v>2</v>
      </c>
      <c r="U10" s="16">
        <f>S10/6</f>
        <v>0</v>
      </c>
      <c r="V10" s="17"/>
      <c r="W10" s="18">
        <f t="shared" si="3"/>
        <v>30</v>
      </c>
      <c r="X10" s="19">
        <f t="shared" si="4"/>
        <v>0</v>
      </c>
      <c r="Y10" s="16">
        <f t="shared" si="5"/>
        <v>30</v>
      </c>
      <c r="Z10" s="20">
        <v>59</v>
      </c>
      <c r="AA10" s="21" t="str">
        <f>IF(Z10&lt;=40,"1,1",IF(AND(40&lt;Z10,Z10&lt;=60),"1,2","1,3"))</f>
        <v>1,2</v>
      </c>
      <c r="AB10" s="21">
        <f t="shared" si="7"/>
        <v>36</v>
      </c>
      <c r="AC10" s="26"/>
      <c r="AD10" s="27"/>
    </row>
    <row r="11" spans="1:31" s="25" customFormat="1" x14ac:dyDescent="0.25">
      <c r="A11" s="10" t="s">
        <v>33</v>
      </c>
      <c r="B11" s="11" t="s">
        <v>50</v>
      </c>
      <c r="C11" s="12">
        <v>1</v>
      </c>
      <c r="D11" s="11" t="s">
        <v>27</v>
      </c>
      <c r="E11" s="13" t="s">
        <v>28</v>
      </c>
      <c r="F11" s="13"/>
      <c r="G11" s="13"/>
      <c r="H11" s="13"/>
      <c r="I11" s="13"/>
      <c r="J11" s="13"/>
      <c r="K11" s="13"/>
      <c r="L11" s="14">
        <v>6</v>
      </c>
      <c r="M11" s="14" t="s">
        <v>29</v>
      </c>
      <c r="N11" s="12"/>
      <c r="O11" s="12">
        <v>1</v>
      </c>
      <c r="P11" s="12">
        <v>15</v>
      </c>
      <c r="Q11" s="12">
        <f t="shared" si="0"/>
        <v>15</v>
      </c>
      <c r="R11" s="12">
        <v>30</v>
      </c>
      <c r="S11" s="12"/>
      <c r="T11" s="15">
        <f t="shared" si="1"/>
        <v>2</v>
      </c>
      <c r="U11" s="16">
        <f>S11/6</f>
        <v>0</v>
      </c>
      <c r="V11" s="17"/>
      <c r="W11" s="18">
        <f t="shared" si="3"/>
        <v>30</v>
      </c>
      <c r="X11" s="19">
        <f t="shared" si="4"/>
        <v>0</v>
      </c>
      <c r="Y11" s="16">
        <f t="shared" si="5"/>
        <v>30</v>
      </c>
      <c r="Z11" s="20">
        <v>62</v>
      </c>
      <c r="AA11" s="21" t="str">
        <f>IF(Z11&lt;=40,"1,1",IF(AND(40&lt;Z11,Z11&lt;=60),"1,2","1,3"))</f>
        <v>1,3</v>
      </c>
      <c r="AB11" s="21">
        <f t="shared" si="7"/>
        <v>39</v>
      </c>
      <c r="AC11" s="26"/>
      <c r="AD11" s="27"/>
    </row>
    <row r="12" spans="1:31" s="25" customFormat="1" x14ac:dyDescent="0.25">
      <c r="A12" s="10" t="s">
        <v>35</v>
      </c>
      <c r="B12" s="11" t="s">
        <v>51</v>
      </c>
      <c r="C12" s="12">
        <v>1</v>
      </c>
      <c r="D12" s="11" t="s">
        <v>27</v>
      </c>
      <c r="E12" s="13" t="s">
        <v>28</v>
      </c>
      <c r="F12" s="13"/>
      <c r="G12" s="13"/>
      <c r="H12" s="13"/>
      <c r="I12" s="13"/>
      <c r="J12" s="13"/>
      <c r="K12" s="13"/>
      <c r="L12" s="14">
        <v>6</v>
      </c>
      <c r="M12" s="14" t="s">
        <v>32</v>
      </c>
      <c r="N12" s="12"/>
      <c r="O12" s="12">
        <v>1</v>
      </c>
      <c r="P12" s="12">
        <v>15</v>
      </c>
      <c r="Q12" s="12">
        <f t="shared" si="0"/>
        <v>15</v>
      </c>
      <c r="R12" s="12">
        <v>30</v>
      </c>
      <c r="S12" s="12"/>
      <c r="T12" s="15">
        <f t="shared" si="1"/>
        <v>2</v>
      </c>
      <c r="U12" s="16">
        <f>S12/6</f>
        <v>0</v>
      </c>
      <c r="V12" s="17"/>
      <c r="W12" s="18">
        <f t="shared" si="3"/>
        <v>30</v>
      </c>
      <c r="X12" s="19">
        <f t="shared" si="4"/>
        <v>0</v>
      </c>
      <c r="Y12" s="16">
        <f t="shared" si="5"/>
        <v>30</v>
      </c>
      <c r="Z12" s="20">
        <v>57</v>
      </c>
      <c r="AA12" s="21" t="str">
        <f>IF(Z12&lt;=40,"1,1",IF(AND(40&lt;Z12,Z12&lt;=60),"1,2","1,3"))</f>
        <v>1,2</v>
      </c>
      <c r="AB12" s="21">
        <f t="shared" si="7"/>
        <v>36</v>
      </c>
      <c r="AC12" s="26"/>
      <c r="AD12" s="27"/>
    </row>
    <row r="13" spans="1:31" s="25" customFormat="1" x14ac:dyDescent="0.25">
      <c r="A13" s="10"/>
      <c r="B13" s="11"/>
      <c r="C13" s="12"/>
      <c r="D13" s="11" t="s">
        <v>27</v>
      </c>
      <c r="E13" s="13" t="s">
        <v>52</v>
      </c>
      <c r="F13" s="13"/>
      <c r="G13" s="13"/>
      <c r="H13" s="13"/>
      <c r="I13" s="13"/>
      <c r="J13" s="13"/>
      <c r="K13" s="13"/>
      <c r="L13" s="14"/>
      <c r="M13" s="14"/>
      <c r="N13" s="12"/>
      <c r="O13" s="12"/>
      <c r="P13" s="12"/>
      <c r="Q13" s="12"/>
      <c r="R13" s="12"/>
      <c r="S13" s="12"/>
      <c r="T13" s="15"/>
      <c r="U13" s="16"/>
      <c r="V13" s="17"/>
      <c r="W13" s="18"/>
      <c r="X13" s="19"/>
      <c r="Y13" s="16"/>
      <c r="Z13" s="20"/>
      <c r="AA13" s="21"/>
      <c r="AB13" s="21">
        <v>40.5</v>
      </c>
      <c r="AC13" s="26"/>
      <c r="AD13" s="27"/>
    </row>
    <row r="14" spans="1:31" s="53" customFormat="1" x14ac:dyDescent="0.25">
      <c r="A14" s="41" t="s">
        <v>53</v>
      </c>
      <c r="B14" s="42" t="s">
        <v>54</v>
      </c>
      <c r="C14" s="43">
        <v>2</v>
      </c>
      <c r="D14" s="42" t="s">
        <v>27</v>
      </c>
      <c r="E14" s="44" t="s">
        <v>55</v>
      </c>
      <c r="F14" s="44"/>
      <c r="G14" s="44"/>
      <c r="H14" s="44"/>
      <c r="I14" s="44"/>
      <c r="J14" s="44"/>
      <c r="K14" s="44"/>
      <c r="L14" s="45" t="s">
        <v>41</v>
      </c>
      <c r="M14" s="45" t="s">
        <v>56</v>
      </c>
      <c r="N14" s="43"/>
      <c r="O14" s="43">
        <v>28</v>
      </c>
      <c r="P14" s="43">
        <v>32</v>
      </c>
      <c r="Q14" s="43">
        <f t="shared" ref="Q14:Q17" si="8">P14-O14+1</f>
        <v>5</v>
      </c>
      <c r="R14" s="43"/>
      <c r="S14" s="43">
        <v>60</v>
      </c>
      <c r="T14" s="46">
        <f t="shared" ref="T14:T17" si="9">R14/Q14</f>
        <v>0</v>
      </c>
      <c r="U14" s="47">
        <v>0</v>
      </c>
      <c r="V14" s="48"/>
      <c r="W14" s="49"/>
      <c r="X14" s="50">
        <f t="shared" ref="X14:X17" si="10">IF(Q14=0,0,S14/1.5)</f>
        <v>40</v>
      </c>
      <c r="Y14" s="49">
        <f t="shared" ref="Y14:Y17" si="11">V14+W14+X14</f>
        <v>40</v>
      </c>
      <c r="Z14" s="49">
        <v>28</v>
      </c>
      <c r="AA14" s="49">
        <v>1</v>
      </c>
      <c r="AB14" s="49">
        <f t="shared" ref="AB14:AB17" si="12">AA14*Y14</f>
        <v>40</v>
      </c>
      <c r="AC14" s="51"/>
      <c r="AD14" s="52"/>
    </row>
    <row r="15" spans="1:31" s="55" customFormat="1" x14ac:dyDescent="0.25">
      <c r="A15" s="41" t="s">
        <v>53</v>
      </c>
      <c r="B15" s="42" t="s">
        <v>57</v>
      </c>
      <c r="C15" s="43">
        <v>2</v>
      </c>
      <c r="D15" s="42" t="s">
        <v>27</v>
      </c>
      <c r="E15" s="44" t="s">
        <v>55</v>
      </c>
      <c r="F15" s="44"/>
      <c r="G15" s="44"/>
      <c r="H15" s="44"/>
      <c r="I15" s="44"/>
      <c r="J15" s="44"/>
      <c r="K15" s="44"/>
      <c r="L15" s="45" t="s">
        <v>41</v>
      </c>
      <c r="M15" s="45" t="s">
        <v>58</v>
      </c>
      <c r="N15" s="43"/>
      <c r="O15" s="43">
        <v>28</v>
      </c>
      <c r="P15" s="43">
        <v>32</v>
      </c>
      <c r="Q15" s="43">
        <f t="shared" si="8"/>
        <v>5</v>
      </c>
      <c r="R15" s="43"/>
      <c r="S15" s="43">
        <v>60</v>
      </c>
      <c r="T15" s="46">
        <f t="shared" si="9"/>
        <v>0</v>
      </c>
      <c r="U15" s="47">
        <f>S15/5</f>
        <v>12</v>
      </c>
      <c r="V15" s="48"/>
      <c r="W15" s="49"/>
      <c r="X15" s="50">
        <f t="shared" si="10"/>
        <v>40</v>
      </c>
      <c r="Y15" s="49">
        <f t="shared" si="11"/>
        <v>40</v>
      </c>
      <c r="Z15" s="49">
        <v>28</v>
      </c>
      <c r="AA15" s="49">
        <v>1</v>
      </c>
      <c r="AB15" s="49">
        <f t="shared" si="12"/>
        <v>40</v>
      </c>
      <c r="AC15" s="51"/>
      <c r="AD15" s="54"/>
    </row>
    <row r="16" spans="1:31" s="70" customFormat="1" ht="15.95" customHeight="1" x14ac:dyDescent="0.25">
      <c r="A16" s="56" t="s">
        <v>59</v>
      </c>
      <c r="B16" s="57" t="s">
        <v>51</v>
      </c>
      <c r="C16" s="58">
        <v>2</v>
      </c>
      <c r="D16" s="59" t="s">
        <v>27</v>
      </c>
      <c r="E16" s="60" t="s">
        <v>60</v>
      </c>
      <c r="F16" s="60"/>
      <c r="G16" s="60"/>
      <c r="H16" s="60"/>
      <c r="I16" s="60"/>
      <c r="J16" s="60"/>
      <c r="K16" s="60"/>
      <c r="L16" s="58">
        <v>2</v>
      </c>
      <c r="M16" s="61" t="s">
        <v>61</v>
      </c>
      <c r="N16" s="58"/>
      <c r="O16" s="58">
        <v>28</v>
      </c>
      <c r="P16" s="58">
        <v>37</v>
      </c>
      <c r="Q16" s="58">
        <f>P16-O16+1</f>
        <v>10</v>
      </c>
      <c r="R16" s="58">
        <v>30</v>
      </c>
      <c r="S16" s="58"/>
      <c r="T16" s="62">
        <f>R16/Q16</f>
        <v>3</v>
      </c>
      <c r="U16" s="63"/>
      <c r="V16" s="64"/>
      <c r="W16" s="65">
        <f>IF(Q16=0,0,R16)</f>
        <v>30</v>
      </c>
      <c r="X16" s="66">
        <f>IF(Q16=0,0,S16/1.5)</f>
        <v>0</v>
      </c>
      <c r="Y16" s="65">
        <f>V16+W16+X16</f>
        <v>30</v>
      </c>
      <c r="Z16" s="67">
        <v>57</v>
      </c>
      <c r="AA16" s="67">
        <v>1.2</v>
      </c>
      <c r="AB16" s="67">
        <f>AA16*Y16</f>
        <v>36</v>
      </c>
      <c r="AC16" s="68"/>
      <c r="AD16" s="69"/>
    </row>
    <row r="17" spans="1:30" s="70" customFormat="1" ht="15.95" customHeight="1" x14ac:dyDescent="0.25">
      <c r="A17" s="56" t="s">
        <v>59</v>
      </c>
      <c r="B17" s="57" t="s">
        <v>62</v>
      </c>
      <c r="C17" s="58">
        <v>2</v>
      </c>
      <c r="D17" s="59" t="s">
        <v>27</v>
      </c>
      <c r="E17" s="60" t="s">
        <v>60</v>
      </c>
      <c r="F17" s="60"/>
      <c r="G17" s="60"/>
      <c r="H17" s="60"/>
      <c r="I17" s="60"/>
      <c r="J17" s="60"/>
      <c r="K17" s="60"/>
      <c r="L17" s="58">
        <v>6</v>
      </c>
      <c r="M17" s="61" t="s">
        <v>61</v>
      </c>
      <c r="N17" s="58"/>
      <c r="O17" s="58">
        <v>28</v>
      </c>
      <c r="P17" s="58">
        <v>37</v>
      </c>
      <c r="Q17" s="58">
        <f t="shared" si="8"/>
        <v>10</v>
      </c>
      <c r="R17" s="58">
        <v>30</v>
      </c>
      <c r="S17" s="58"/>
      <c r="T17" s="62">
        <f t="shared" si="9"/>
        <v>3</v>
      </c>
      <c r="U17" s="63">
        <f>S17/6</f>
        <v>0</v>
      </c>
      <c r="V17" s="64"/>
      <c r="W17" s="65">
        <f>IF(Q17=0,0,R17)</f>
        <v>30</v>
      </c>
      <c r="X17" s="66">
        <f t="shared" si="10"/>
        <v>0</v>
      </c>
      <c r="Y17" s="65">
        <f t="shared" si="11"/>
        <v>30</v>
      </c>
      <c r="Z17" s="71">
        <v>62</v>
      </c>
      <c r="AA17" s="71">
        <v>1.3</v>
      </c>
      <c r="AB17" s="67">
        <f t="shared" si="12"/>
        <v>39</v>
      </c>
      <c r="AC17" s="68"/>
      <c r="AD17" s="69"/>
    </row>
    <row r="18" spans="1:30" s="85" customFormat="1" ht="15.95" customHeight="1" x14ac:dyDescent="0.25">
      <c r="A18" s="72" t="s">
        <v>59</v>
      </c>
      <c r="B18" s="73" t="s">
        <v>63</v>
      </c>
      <c r="C18" s="74">
        <v>2</v>
      </c>
      <c r="D18" s="73" t="s">
        <v>27</v>
      </c>
      <c r="E18" s="75" t="s">
        <v>60</v>
      </c>
      <c r="F18" s="75"/>
      <c r="G18" s="75"/>
      <c r="H18" s="75"/>
      <c r="I18" s="75"/>
      <c r="J18" s="75"/>
      <c r="K18" s="75"/>
      <c r="L18" s="74">
        <v>3</v>
      </c>
      <c r="M18" s="76" t="s">
        <v>64</v>
      </c>
      <c r="N18" s="74"/>
      <c r="O18" s="74">
        <v>28</v>
      </c>
      <c r="P18" s="74">
        <v>37</v>
      </c>
      <c r="Q18" s="74">
        <f>P18-O18+1</f>
        <v>10</v>
      </c>
      <c r="R18" s="74">
        <v>30</v>
      </c>
      <c r="S18" s="74"/>
      <c r="T18" s="77">
        <f>R18/Q18</f>
        <v>3</v>
      </c>
      <c r="U18" s="78">
        <f>S18/6</f>
        <v>0</v>
      </c>
      <c r="V18" s="79"/>
      <c r="W18" s="80">
        <f>IF(Q18=0,0,R18)</f>
        <v>30</v>
      </c>
      <c r="X18" s="81">
        <f>IF(Q18=0,0,S18/1.5)</f>
        <v>0</v>
      </c>
      <c r="Y18" s="80">
        <f>V18+W18+X18</f>
        <v>30</v>
      </c>
      <c r="Z18" s="82">
        <v>61</v>
      </c>
      <c r="AA18" s="82">
        <v>1.3</v>
      </c>
      <c r="AB18" s="82">
        <f>AA18*Y18</f>
        <v>39</v>
      </c>
      <c r="AC18" s="83"/>
      <c r="AD18" s="84"/>
    </row>
    <row r="19" spans="1:30" s="85" customFormat="1" ht="15.95" customHeight="1" x14ac:dyDescent="0.25">
      <c r="A19" s="72" t="s">
        <v>59</v>
      </c>
      <c r="B19" s="73" t="s">
        <v>65</v>
      </c>
      <c r="C19" s="74">
        <v>2</v>
      </c>
      <c r="D19" s="73" t="s">
        <v>27</v>
      </c>
      <c r="E19" s="75" t="s">
        <v>60</v>
      </c>
      <c r="F19" s="75"/>
      <c r="G19" s="75"/>
      <c r="H19" s="75"/>
      <c r="I19" s="75"/>
      <c r="J19" s="75"/>
      <c r="K19" s="75"/>
      <c r="L19" s="74">
        <v>3</v>
      </c>
      <c r="M19" s="76" t="s">
        <v>66</v>
      </c>
      <c r="N19" s="74"/>
      <c r="O19" s="74">
        <v>28</v>
      </c>
      <c r="P19" s="74">
        <v>37</v>
      </c>
      <c r="Q19" s="74">
        <f>P19-O19+1</f>
        <v>10</v>
      </c>
      <c r="R19" s="74">
        <v>30</v>
      </c>
      <c r="S19" s="74"/>
      <c r="T19" s="77">
        <f>R19/Q19</f>
        <v>3</v>
      </c>
      <c r="U19" s="78">
        <f>S19/6</f>
        <v>0</v>
      </c>
      <c r="V19" s="79"/>
      <c r="W19" s="80">
        <f>IF(Q19=0,0,R19)</f>
        <v>30</v>
      </c>
      <c r="X19" s="81">
        <f>IF(Q19=0,0,S19/1.5)</f>
        <v>0</v>
      </c>
      <c r="Y19" s="80">
        <f>V19+W19+X19</f>
        <v>30</v>
      </c>
      <c r="Z19" s="82">
        <v>61</v>
      </c>
      <c r="AA19" s="82">
        <v>1.3</v>
      </c>
      <c r="AB19" s="82">
        <f>AA19*Y19</f>
        <v>39</v>
      </c>
      <c r="AC19" s="83"/>
      <c r="AD19" s="8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ANH TUAN</cp:lastModifiedBy>
  <dcterms:created xsi:type="dcterms:W3CDTF">2017-01-06T03:34:08Z</dcterms:created>
  <dcterms:modified xsi:type="dcterms:W3CDTF">2017-01-06T03:35:42Z</dcterms:modified>
</cp:coreProperties>
</file>